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iranda\Desktop\2026\INFORMACION PUBLICA\Casillero\02 Febrero\"/>
    </mc:Choice>
  </mc:AlternateContent>
  <bookViews>
    <workbookView xWindow="0" yWindow="0" windowWidth="28800" windowHeight="11835"/>
  </bookViews>
  <sheets>
    <sheet name="Tablero" sheetId="1" r:id="rId1"/>
    <sheet name="Hoja1" sheetId="4" r:id="rId2"/>
    <sheet name="Hoja3" sheetId="3" state="hidden" r:id="rId3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3" i="1"/>
  <c r="H22" i="1"/>
  <c r="I25" i="1" l="1"/>
  <c r="I26" i="1"/>
  <c r="I24" i="1"/>
  <c r="I23" i="1"/>
  <c r="I22" i="1"/>
  <c r="L10" i="1"/>
  <c r="I10" i="1"/>
  <c r="B17" i="3" l="1"/>
  <c r="B18" i="3"/>
  <c r="B19" i="3"/>
  <c r="B16" i="3"/>
  <c r="B15" i="3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<sst xmlns="http://schemas.openxmlformats.org/spreadsheetml/2006/main" count="49" uniqueCount="49">
  <si>
    <t>TABLERO DE RENDICIÓN DE CUENTAS</t>
  </si>
  <si>
    <t>EJECUCIÓN PRESUPUESTARIA
POR GRUPOS DE GASTO</t>
  </si>
  <si>
    <t>000: SERVICIOS PERSONALES</t>
  </si>
  <si>
    <t xml:space="preserve">100: SERVICIOS NO PERSONALES </t>
  </si>
  <si>
    <t>Presupuesto ejecutado</t>
  </si>
  <si>
    <t>200: MATERIALES Y SUMINISTROS</t>
  </si>
  <si>
    <t>300: PROPIEDAD, PLANTA, EQUIPO E INTANGIBLES</t>
  </si>
  <si>
    <t>400: TRANSFERENCIAS CORRIENTES</t>
  </si>
  <si>
    <t>900: ASIGNACIONES GLOBALES</t>
  </si>
  <si>
    <t xml:space="preserve"> </t>
  </si>
  <si>
    <t>DEFENSORIA DE LA MUJER INDIGENA</t>
  </si>
  <si>
    <t>AUTORIDADES SUPERIORES</t>
  </si>
  <si>
    <t>PRESUPUESTO VIGENTE Y EJECUTADO</t>
  </si>
  <si>
    <t>Presupuesto vigente 2025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</si>
  <si>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</si>
  <si>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</si>
  <si>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</si>
  <si>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</si>
  <si>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</si>
  <si>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</si>
  <si>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</si>
  <si>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</si>
  <si>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</si>
  <si>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</si>
  <si>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</si>
  <si>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</si>
  <si>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</si>
  <si>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</si>
  <si>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</si>
  <si>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</si>
  <si>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</si>
  <si>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</si>
  <si>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Atención Social </t>
  </si>
  <si>
    <t>Atención Psicológica</t>
  </si>
  <si>
    <t>Personas Informadas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</si>
  <si>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</si>
  <si>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</si>
  <si>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</si>
  <si>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</si>
  <si>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</si>
  <si>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</si>
  <si>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</si>
  <si>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Dirección y Coordinación</t>
  </si>
  <si>
    <t>COBERTURA GEOGRÁFICA</t>
  </si>
  <si>
    <t>PORCENTAJE DE PROGRESO DE EJECUCIÓN</t>
  </si>
  <si>
    <t xml:space="preserve">Dirección y Coordinación </t>
  </si>
  <si>
    <t>Atención Jurídica</t>
  </si>
  <si>
    <t>ACTUALIZADO AL 28 DE FEBRERO DEL 2026</t>
  </si>
  <si>
    <t>* Los datos corresponden con corte al mes de Febrero.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</si>
</sst>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4" fontId="2" fillId="3" borderId="5" xfId="0" applyNumberFormat="1" applyFont="1" applyFill="1" applyBorder="1" applyAlignment="1">
      <alignment horizontal="right" vertical="center"/>
    </xf>
    <xf numFmtId="44" fontId="2" fillId="3" borderId="14" xfId="0" applyNumberFormat="1" applyFont="1" applyFill="1" applyBorder="1" applyAlignment="1">
      <alignment horizontal="right" vertical="center"/>
    </xf>
    <xf numFmtId="44" fontId="8" fillId="3" borderId="2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6" xfId="0" applyFill="1" applyBorder="1"/>
    <xf numFmtId="0" fontId="0" fillId="4" borderId="10" xfId="0" applyFill="1" applyBorder="1"/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44" fontId="2" fillId="3" borderId="11" xfId="0" applyNumberFormat="1" applyFont="1" applyFill="1" applyBorder="1" applyAlignment="1">
      <alignment horizontal="center" vertical="center" wrapText="1"/>
    </xf>
    <xf numFmtId="10" fontId="0" fillId="3" borderId="3" xfId="0" applyNumberForma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10" fontId="0" fillId="3" borderId="5" xfId="0" applyNumberFormat="1" applyFill="1" applyBorder="1" applyAlignment="1">
      <alignment horizontal="center" vertical="center"/>
    </xf>
    <xf numFmtId="44" fontId="2" fillId="3" borderId="21" xfId="0" applyNumberFormat="1" applyFont="1" applyFill="1" applyBorder="1" applyAlignment="1">
      <alignment horizontal="center" vertical="center" wrapText="1"/>
    </xf>
    <xf numFmtId="10" fontId="0" fillId="3" borderId="6" xfId="0" applyNumberFormat="1" applyFill="1" applyBorder="1" applyAlignment="1">
      <alignment horizontal="center" vertical="center"/>
    </xf>
    <xf numFmtId="4" fontId="0" fillId="0" borderId="0" xfId="0" applyNumberFormat="1"/>
    <xf numFmtId="44" fontId="0" fillId="4" borderId="0" xfId="0" applyNumberFormat="1" applyFill="1"/>
    <xf numFmtId="4" fontId="0" fillId="4" borderId="0" xfId="0" applyNumberFormat="1" applyFill="1"/>
    <xf numFmtId="4" fontId="2" fillId="4" borderId="0" xfId="0" applyNumberFormat="1" applyFont="1" applyFill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8" xfId="0" applyNumberFormat="1" applyFont="1" applyFill="1" applyBorder="1" applyAlignment="1">
      <alignment horizontal="center" vertical="center"/>
    </xf>
    <xf numFmtId="44" fontId="2" fillId="3" borderId="14" xfId="0" applyNumberFormat="1" applyFont="1" applyFill="1" applyBorder="1" applyAlignment="1">
      <alignment horizontal="center" vertical="center"/>
    </xf>
    <xf numFmtId="44" fontId="2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9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8" xfId="0" applyNumberFormat="1" applyFont="1" applyFill="1" applyBorder="1" applyAlignment="1">
      <alignment horizontal="center" vertical="center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44" fontId="2" fillId="3" borderId="20" xfId="0" applyNumberFormat="1" applyFont="1" applyFill="1" applyBorder="1" applyAlignment="1">
      <alignment horizontal="center" vertical="center"/>
    </xf>
    <xf numFmtId="44" fontId="2" fillId="3" borderId="28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2025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2025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_("Q"* #,##0.00_);_("Q"* \(#,##0.00\);_("Q"* "-"??_);_(@_)</c:formatCode>
                <c:ptCount val="2"/>
                <c:pt idx="0">
                  <c:v>28600000</c:v>
                </c:pt>
                <c:pt idx="1">
                  <c:v>2901552.03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9450536"/>
        <c:axId val="509449360"/>
        <c:axId val="0"/>
      </c:bar3DChart>
      <c:catAx>
        <c:axId val="509450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9449360"/>
        <c:crosses val="autoZero"/>
        <c:auto val="1"/>
        <c:lblAlgn val="ctr"/>
        <c:lblOffset val="100"/>
        <c:noMultiLvlLbl val="0"/>
      </c:catAx>
      <c:valAx>
        <c:axId val="509449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none"/>
        <c:minorTickMark val="none"/>
        <c:tickLblPos val="nextTo"/>
        <c:crossAx val="509450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2.8500916837450114E-2"/>
                  <c:y val="2.425601965701592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917952036817314E-2"/>
                  <c:y val="6.620688696433893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0.8985471318181818</c:v>
                </c:pt>
                <c:pt idx="2">
                  <c:v>0.10145286818181817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>
                <a:latin typeface="Arial Black" panose="020B0A04020102020204" pitchFamily="34" charset="0"/>
              </a:rPr>
              <a:t>EJECUCIÓN</a:t>
            </a:r>
            <a:r>
              <a:rPr lang="es-GT" b="1" baseline="0">
                <a:latin typeface="Arial Black" panose="020B0A04020102020204" pitchFamily="34" charset="0"/>
              </a:rPr>
              <a:t> POR TIPO DE GASTO</a:t>
            </a:r>
            <a:endParaRPr lang="es-GT" b="1">
              <a:latin typeface="Arial Black" panose="020B0A040201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Hoja3!$A$2</c:f>
              <c:strCache>
                <c:ptCount val="1"/>
                <c:pt idx="0">
                  <c:v>Grupo 0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7.4999999999999956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Hoja3!$B$2</c:f>
              <c:numCache>
                <c:formatCode>0.00%</c:formatCode>
                <c:ptCount val="1"/>
                <c:pt idx="0">
                  <c:v>6.9092384265734261E-2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Hoja3!$A$3</c:f>
              <c:strCache>
                <c:ptCount val="1"/>
                <c:pt idx="0">
                  <c:v>Grupo 100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4.7222222222222276E-2"/>
                  <c:y val="-0.13888888888888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Hoja3!$B$3</c:f>
              <c:numCache>
                <c:formatCode>0.00%</c:formatCode>
                <c:ptCount val="1"/>
                <c:pt idx="0">
                  <c:v>2.0276510139860138E-2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Hoja3!$A$4</c:f>
              <c:strCache>
                <c:ptCount val="1"/>
                <c:pt idx="0">
                  <c:v>Grupo 200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5555555555555504E-2"/>
                  <c:y val="-0.16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Hoja3!$B$4</c:f>
              <c:numCache>
                <c:formatCode>0.00%</c:formatCode>
                <c:ptCount val="1"/>
                <c:pt idx="0">
                  <c:v>2.5597902097902097E-4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Hoja3!$A$5</c:f>
              <c:strCache>
                <c:ptCount val="1"/>
                <c:pt idx="0">
                  <c:v>Grupo 300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1.3888888888888788E-2"/>
                  <c:y val="-9.259259259259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Hoja3!$A$6</c:f>
              <c:strCache>
                <c:ptCount val="1"/>
                <c:pt idx="0">
                  <c:v>Grupo 400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2777777777777778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Hoja3!$B$6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shape val="cylinder"/>
        </c:ser>
        <c:ser>
          <c:idx val="5"/>
          <c:order val="5"/>
          <c:tx>
            <c:strRef>
              <c:f>Hoja3!$A$7</c:f>
              <c:strCache>
                <c:ptCount val="1"/>
                <c:pt idx="0">
                  <c:v>Grupo 900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9.1666666666666563E-2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Hoja3!$B$7</c:f>
              <c:numCache>
                <c:formatCode>0.00%</c:formatCode>
                <c:ptCount val="1"/>
                <c:pt idx="0">
                  <c:v>1.1827994755244755E-2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gapDepth val="21"/>
        <c:shape val="box"/>
        <c:axId val="509961616"/>
        <c:axId val="509960440"/>
        <c:axId val="0"/>
      </c:bar3DChart>
      <c:catAx>
        <c:axId val="509961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9960440"/>
        <c:crosses val="autoZero"/>
        <c:auto val="1"/>
        <c:lblAlgn val="ctr"/>
        <c:lblOffset val="100"/>
        <c:noMultiLvlLbl val="0"/>
      </c:catAx>
      <c:valAx>
        <c:axId val="50996044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50996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929132226228419E-2"/>
          <c:y val="0.82136495417351252"/>
          <c:w val="0.96137337345089202"/>
          <c:h val="0.15061403521674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Dirección y Coordinación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6.4077036363636361E-2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Jurídica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2.7791644055944056E-2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5.1412730769230773E-3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4.3852923076923081E-3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5.762237762237762E-5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509958872"/>
        <c:axId val="509959264"/>
        <c:axId val="0"/>
      </c:bar3DChart>
      <c:catAx>
        <c:axId val="509958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9959264"/>
        <c:crosses val="autoZero"/>
        <c:auto val="1"/>
        <c:lblAlgn val="ctr"/>
        <c:lblOffset val="100"/>
        <c:noMultiLvlLbl val="0"/>
      </c:catAx>
      <c:valAx>
        <c:axId val="50995926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509958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3</xdr:col>
      <xdr:colOff>22113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381000" y="0"/>
          <a:ext cx="3748769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2000249</xdr:colOff>
      <xdr:row>0</xdr:row>
      <xdr:rowOff>59532</xdr:rowOff>
    </xdr:from>
    <xdr:to>
      <xdr:col>4</xdr:col>
      <xdr:colOff>785812</xdr:colOff>
      <xdr:row>5</xdr:row>
      <xdr:rowOff>6190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562" y="59532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47625</xdr:colOff>
      <xdr:row>20</xdr:row>
      <xdr:rowOff>23812</xdr:rowOff>
    </xdr:from>
    <xdr:to>
      <xdr:col>2</xdr:col>
      <xdr:colOff>2166937</xdr:colOff>
      <xdr:row>25</xdr:row>
      <xdr:rowOff>595312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130968</xdr:rowOff>
    </xdr:from>
    <xdr:to>
      <xdr:col>11</xdr:col>
      <xdr:colOff>964406</xdr:colOff>
      <xdr:row>18</xdr:row>
      <xdr:rowOff>426509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0" y="4845843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35"/>
  <sheetViews>
    <sheetView tabSelected="1" topLeftCell="A16" zoomScale="80" zoomScaleNormal="80" workbookViewId="0">
      <selection activeCell="K29" sqref="K29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5" width="13.7109375" style="1" bestFit="1" customWidth="1"/>
    <col min="16" max="16" width="12.42578125" style="1" customWidth="1"/>
    <col min="17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91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35"/>
      <c r="N2" s="35"/>
    </row>
    <row r="3" spans="2:18" ht="18" x14ac:dyDescent="0.25">
      <c r="B3" s="92" t="s">
        <v>47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36"/>
      <c r="N3" s="36"/>
    </row>
    <row r="4" spans="2:18" ht="23.25" x14ac:dyDescent="0.35">
      <c r="B4" s="93" t="s">
        <v>10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37"/>
      <c r="N4" s="37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50"/>
      <c r="J5" s="8"/>
      <c r="K5" s="8"/>
      <c r="L5" s="40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40"/>
      <c r="M6" s="8"/>
      <c r="N6" s="8"/>
    </row>
    <row r="7" spans="2:18" ht="37.5" customHeight="1" x14ac:dyDescent="0.25">
      <c r="B7" s="104" t="s">
        <v>11</v>
      </c>
      <c r="C7" s="52"/>
      <c r="D7" s="2"/>
      <c r="E7" s="104" t="s">
        <v>12</v>
      </c>
      <c r="F7" s="52"/>
      <c r="G7" s="2"/>
      <c r="H7" s="51" t="s">
        <v>44</v>
      </c>
      <c r="I7" s="52"/>
      <c r="K7" s="51" t="s">
        <v>29</v>
      </c>
      <c r="L7" s="52"/>
    </row>
    <row r="8" spans="2:18" ht="29.25" customHeight="1" x14ac:dyDescent="0.25">
      <c r="B8" s="85" t="s">
        <v>39</v>
      </c>
      <c r="C8" s="87" t="s">
        <v>40</v>
      </c>
      <c r="D8" s="2"/>
      <c r="E8" s="85" t="s">
        <v>13</v>
      </c>
      <c r="F8" s="83">
        <v>28600000</v>
      </c>
      <c r="G8" s="2"/>
      <c r="H8" s="85" t="s">
        <v>16</v>
      </c>
      <c r="I8" s="96">
        <f>100%-I10</f>
        <v>0.8985471318181818</v>
      </c>
      <c r="K8" s="73" t="s">
        <v>30</v>
      </c>
      <c r="L8" s="75" t="s">
        <v>31</v>
      </c>
      <c r="P8" s="3"/>
      <c r="Q8" s="11"/>
    </row>
    <row r="9" spans="2:18" ht="29.25" customHeight="1" x14ac:dyDescent="0.25">
      <c r="B9" s="86"/>
      <c r="C9" s="88"/>
      <c r="D9" s="2"/>
      <c r="E9" s="86"/>
      <c r="F9" s="84"/>
      <c r="G9" s="2"/>
      <c r="H9" s="86"/>
      <c r="I9" s="99"/>
      <c r="K9" s="74"/>
      <c r="L9" s="76"/>
    </row>
    <row r="10" spans="2:18" ht="29.25" customHeight="1" x14ac:dyDescent="0.25">
      <c r="B10" s="85" t="s">
        <v>41</v>
      </c>
      <c r="C10" s="87" t="s">
        <v>14</v>
      </c>
      <c r="D10" s="2"/>
      <c r="E10" s="85" t="s">
        <v>4</v>
      </c>
      <c r="F10" s="83">
        <v>2901552.03</v>
      </c>
      <c r="G10" s="2"/>
      <c r="H10" s="85" t="s">
        <v>15</v>
      </c>
      <c r="I10" s="96">
        <f>+F10/F8</f>
        <v>0.10145286818181817</v>
      </c>
      <c r="K10" s="77">
        <v>239</v>
      </c>
      <c r="L10" s="80">
        <f>+F8</f>
        <v>28600000</v>
      </c>
      <c r="Q10" s="70"/>
      <c r="R10" s="71"/>
    </row>
    <row r="11" spans="2:18" ht="29.25" customHeight="1" x14ac:dyDescent="0.25">
      <c r="B11" s="89"/>
      <c r="C11" s="107"/>
      <c r="D11" s="2"/>
      <c r="E11" s="89"/>
      <c r="F11" s="105"/>
      <c r="G11" s="2"/>
      <c r="H11" s="89"/>
      <c r="I11" s="97"/>
      <c r="K11" s="78"/>
      <c r="L11" s="81"/>
      <c r="P11" s="48"/>
      <c r="Q11" s="70"/>
      <c r="R11" s="71"/>
    </row>
    <row r="12" spans="2:18" ht="29.25" customHeight="1" thickBot="1" x14ac:dyDescent="0.3">
      <c r="B12" s="90"/>
      <c r="C12" s="108"/>
      <c r="D12" s="2"/>
      <c r="E12" s="90"/>
      <c r="F12" s="106"/>
      <c r="G12" s="2"/>
      <c r="H12" s="90"/>
      <c r="I12" s="98"/>
      <c r="K12" s="79"/>
      <c r="L12" s="82"/>
      <c r="O12" s="48"/>
      <c r="Q12" s="70"/>
      <c r="R12" s="72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17</v>
      </c>
    </row>
    <row r="14" spans="2:18" ht="41.25" customHeight="1" x14ac:dyDescent="0.25">
      <c r="B14" s="51" t="s">
        <v>1</v>
      </c>
      <c r="C14" s="52"/>
      <c r="D14" s="2"/>
      <c r="E14" s="6"/>
      <c r="F14" s="7"/>
      <c r="G14" s="2"/>
      <c r="H14" s="4"/>
      <c r="I14" s="10"/>
      <c r="K14" s="51" t="s">
        <v>43</v>
      </c>
      <c r="L14" s="52"/>
    </row>
    <row r="15" spans="2:18" ht="32.25" customHeight="1" x14ac:dyDescent="0.25">
      <c r="B15" s="19" t="s">
        <v>2</v>
      </c>
      <c r="C15" s="13">
        <v>1976042.19</v>
      </c>
      <c r="D15" s="2"/>
      <c r="E15" s="4"/>
      <c r="F15" s="5"/>
      <c r="G15" s="2"/>
      <c r="H15" s="4"/>
      <c r="I15" s="10"/>
      <c r="K15" s="25"/>
      <c r="L15" s="26"/>
    </row>
    <row r="16" spans="2:18" ht="41.25" customHeight="1" x14ac:dyDescent="0.25">
      <c r="B16" s="19" t="s">
        <v>3</v>
      </c>
      <c r="C16" s="13">
        <v>579908.18999999994</v>
      </c>
      <c r="D16" s="2"/>
      <c r="E16" s="6"/>
      <c r="F16" s="7"/>
      <c r="G16" s="2"/>
      <c r="H16" s="4"/>
      <c r="I16" s="10"/>
      <c r="K16" s="25"/>
      <c r="L16" s="26"/>
      <c r="O16" s="49"/>
    </row>
    <row r="17" spans="2:16" ht="54" customHeight="1" x14ac:dyDescent="0.25">
      <c r="B17" s="19" t="s">
        <v>5</v>
      </c>
      <c r="C17" s="13">
        <v>7321</v>
      </c>
      <c r="D17" s="2"/>
      <c r="E17" s="6"/>
      <c r="F17" s="7"/>
      <c r="G17" s="2"/>
      <c r="H17" s="4"/>
      <c r="I17" s="10"/>
      <c r="K17" s="25"/>
      <c r="L17" s="26"/>
      <c r="P17"/>
    </row>
    <row r="18" spans="2:16" ht="45" customHeight="1" x14ac:dyDescent="0.25">
      <c r="B18" s="18" t="s">
        <v>6</v>
      </c>
      <c r="C18" s="14">
        <v>0</v>
      </c>
      <c r="D18" s="2"/>
      <c r="E18" s="100"/>
      <c r="F18" s="101"/>
      <c r="G18" s="2"/>
      <c r="H18" s="4"/>
      <c r="I18" s="10"/>
      <c r="K18" s="25"/>
      <c r="L18" s="26"/>
    </row>
    <row r="19" spans="2:16" ht="39.75" customHeight="1" thickBot="1" x14ac:dyDescent="0.3">
      <c r="B19" s="18" t="s">
        <v>7</v>
      </c>
      <c r="C19" s="14">
        <v>0</v>
      </c>
      <c r="D19" s="2"/>
      <c r="E19" s="102"/>
      <c r="F19" s="103"/>
      <c r="G19" s="2"/>
      <c r="H19" s="20"/>
      <c r="I19" s="21"/>
      <c r="K19" s="27"/>
      <c r="L19" s="28"/>
    </row>
    <row r="20" spans="2:16" ht="30" customHeight="1" x14ac:dyDescent="0.25">
      <c r="B20" s="12" t="s">
        <v>8</v>
      </c>
      <c r="C20" s="15">
        <v>338280.65</v>
      </c>
      <c r="N20" s="1" t="s">
        <v>9</v>
      </c>
      <c r="P20" s="47"/>
    </row>
    <row r="21" spans="2:16" ht="35.25" customHeight="1" thickBot="1" x14ac:dyDescent="0.3">
      <c r="B21" s="55"/>
      <c r="C21" s="56"/>
      <c r="E21" s="53" t="s">
        <v>28</v>
      </c>
      <c r="F21" s="54"/>
      <c r="G21" s="54"/>
      <c r="H21" s="54"/>
      <c r="I21" s="54"/>
      <c r="J21" s="54"/>
      <c r="K21" s="54"/>
      <c r="L21" s="54"/>
    </row>
    <row r="22" spans="2:16" ht="51.75" customHeight="1" x14ac:dyDescent="0.25">
      <c r="B22" s="57"/>
      <c r="C22" s="58"/>
      <c r="E22" s="61" t="s">
        <v>42</v>
      </c>
      <c r="F22" s="62"/>
      <c r="G22" s="63"/>
      <c r="H22" s="41">
        <f>667987.19+1164616.05</f>
        <v>1832603.24</v>
      </c>
      <c r="I22" s="42">
        <f>+H22/F8</f>
        <v>6.4077036363636361E-2</v>
      </c>
      <c r="J22" s="30"/>
      <c r="K22" s="30"/>
      <c r="L22" s="31"/>
    </row>
    <row r="23" spans="2:16" ht="51.75" customHeight="1" x14ac:dyDescent="0.25">
      <c r="B23" s="57"/>
      <c r="C23" s="58"/>
      <c r="E23" s="64" t="s">
        <v>35</v>
      </c>
      <c r="F23" s="65"/>
      <c r="G23" s="66"/>
      <c r="H23" s="43">
        <f>379054.12+415786.9</f>
        <v>794841.02</v>
      </c>
      <c r="I23" s="44">
        <f>+H23/F8</f>
        <v>2.7791644055944056E-2</v>
      </c>
      <c r="J23" s="29"/>
      <c r="K23" s="29"/>
      <c r="L23" s="32"/>
    </row>
    <row r="24" spans="2:16" ht="51.75" customHeight="1" x14ac:dyDescent="0.25">
      <c r="B24" s="57"/>
      <c r="C24" s="58"/>
      <c r="E24" s="64" t="s">
        <v>36</v>
      </c>
      <c r="F24" s="65"/>
      <c r="G24" s="66"/>
      <c r="H24" s="43">
        <f>35612.63+111427.78</f>
        <v>147040.41</v>
      </c>
      <c r="I24" s="44">
        <f>+H24/F8</f>
        <v>5.1412730769230773E-3</v>
      </c>
      <c r="J24" s="29"/>
      <c r="K24" s="29"/>
      <c r="L24" s="32"/>
    </row>
    <row r="25" spans="2:16" ht="51.75" customHeight="1" x14ac:dyDescent="0.25">
      <c r="B25" s="57"/>
      <c r="C25" s="58"/>
      <c r="E25" s="64" t="s">
        <v>37</v>
      </c>
      <c r="F25" s="65"/>
      <c r="G25" s="66"/>
      <c r="H25" s="43">
        <v>125419.36</v>
      </c>
      <c r="I25" s="44">
        <f>+H25/F8</f>
        <v>4.3852923076923081E-3</v>
      </c>
      <c r="J25" s="29"/>
      <c r="K25" s="29"/>
      <c r="L25" s="32"/>
      <c r="O25" s="48"/>
    </row>
    <row r="26" spans="2:16" ht="51.75" customHeight="1" thickBot="1" x14ac:dyDescent="0.3">
      <c r="B26" s="59"/>
      <c r="C26" s="60"/>
      <c r="E26" s="67" t="s">
        <v>38</v>
      </c>
      <c r="F26" s="68"/>
      <c r="G26" s="69"/>
      <c r="H26" s="45">
        <v>1648</v>
      </c>
      <c r="I26" s="46">
        <f>+H26/F8</f>
        <v>5.762237762237762E-5</v>
      </c>
      <c r="J26" s="33"/>
      <c r="K26" s="33"/>
      <c r="L26" s="34"/>
      <c r="M26" s="29"/>
      <c r="N26" s="29"/>
    </row>
    <row r="27" spans="2:16" ht="15" customHeight="1" x14ac:dyDescent="0.25">
      <c r="K27" s="94" t="s">
        <v>48</v>
      </c>
      <c r="L27" s="94"/>
      <c r="M27" s="38"/>
      <c r="N27" s="38"/>
    </row>
    <row r="28" spans="2:16" x14ac:dyDescent="0.25">
      <c r="K28" s="95"/>
      <c r="L28" s="95"/>
      <c r="M28" s="39"/>
      <c r="N28" s="39"/>
    </row>
    <row r="30" spans="2:16" x14ac:dyDescent="0.25">
      <c r="H30" s="48"/>
      <c r="M30" s="49"/>
    </row>
    <row r="31" spans="2:16" ht="36" customHeight="1" x14ac:dyDescent="0.25"/>
    <row r="32" spans="2:16" ht="36" customHeight="1" x14ac:dyDescent="0.25"/>
    <row r="33" spans="12:12" ht="36" customHeight="1" x14ac:dyDescent="0.25">
      <c r="L33" s="49"/>
    </row>
    <row r="34" spans="12:12" ht="36" customHeight="1" x14ac:dyDescent="0.25"/>
    <row r="35" spans="12:12" ht="36" customHeight="1" x14ac:dyDescent="0.25"/>
  </sheetData>
  <mergeCells count="36"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  <mergeCell ref="F8:F9"/>
    <mergeCell ref="E8:E9"/>
    <mergeCell ref="C8:C9"/>
    <mergeCell ref="B8:B9"/>
    <mergeCell ref="H10:H12"/>
    <mergeCell ref="Q10:Q12"/>
    <mergeCell ref="R10:R12"/>
    <mergeCell ref="K8:K9"/>
    <mergeCell ref="L8:L9"/>
    <mergeCell ref="K10:K12"/>
    <mergeCell ref="L10:L12"/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" sqref="D4:D8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0" sqref="G20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4"/>
  </cols>
  <sheetData>
    <row r="1" spans="1:4" x14ac:dyDescent="0.25">
      <c r="A1" t="s">
        <v>24</v>
      </c>
      <c r="B1" s="24" t="s">
        <v>27</v>
      </c>
      <c r="C1" t="s">
        <v>25</v>
      </c>
      <c r="D1" t="s">
        <v>26</v>
      </c>
    </row>
    <row r="2" spans="1:4" x14ac:dyDescent="0.25">
      <c r="A2" s="16" t="s">
        <v>18</v>
      </c>
      <c r="B2" s="24">
        <f>+D2/C8</f>
        <v>6.9092384265734261E-2</v>
      </c>
      <c r="C2" s="22">
        <v>20310210</v>
      </c>
      <c r="D2" s="13">
        <f>+Tablero!C15</f>
        <v>1976042.19</v>
      </c>
    </row>
    <row r="3" spans="1:4" x14ac:dyDescent="0.25">
      <c r="A3" s="16" t="s">
        <v>19</v>
      </c>
      <c r="B3" s="24">
        <f>+D3/C8</f>
        <v>2.0276510139860138E-2</v>
      </c>
      <c r="C3" s="22">
        <f>1492330+3581470</f>
        <v>5073800</v>
      </c>
      <c r="D3" s="13">
        <f>+Tablero!C16</f>
        <v>579908.18999999994</v>
      </c>
    </row>
    <row r="4" spans="1:4" x14ac:dyDescent="0.25">
      <c r="A4" s="16" t="s">
        <v>20</v>
      </c>
      <c r="B4" s="24">
        <f>+D4/C8</f>
        <v>2.5597902097902097E-4</v>
      </c>
      <c r="C4" s="23">
        <v>991084</v>
      </c>
      <c r="D4" s="13">
        <f>+Tablero!C17</f>
        <v>7321</v>
      </c>
    </row>
    <row r="5" spans="1:4" x14ac:dyDescent="0.25">
      <c r="A5" s="17" t="s">
        <v>21</v>
      </c>
      <c r="B5" s="24">
        <f>+D5/C8</f>
        <v>0</v>
      </c>
      <c r="C5" s="23">
        <v>320770</v>
      </c>
      <c r="D5" s="13">
        <f>+Tablero!C18</f>
        <v>0</v>
      </c>
    </row>
    <row r="6" spans="1:4" x14ac:dyDescent="0.25">
      <c r="A6" s="17" t="s">
        <v>22</v>
      </c>
      <c r="B6" s="24">
        <f>+D6/C8</f>
        <v>0</v>
      </c>
      <c r="C6" s="23">
        <v>525000</v>
      </c>
      <c r="D6" s="13">
        <f>+Tablero!C19</f>
        <v>0</v>
      </c>
    </row>
    <row r="7" spans="1:4" x14ac:dyDescent="0.25">
      <c r="A7" s="12" t="s">
        <v>23</v>
      </c>
      <c r="B7" s="24">
        <f>+D7/C8</f>
        <v>1.1827994755244755E-2</v>
      </c>
      <c r="C7" s="23">
        <v>1379136</v>
      </c>
      <c r="D7" s="13">
        <f>+Tablero!C20</f>
        <v>338280.65</v>
      </c>
    </row>
    <row r="8" spans="1:4" x14ac:dyDescent="0.25">
      <c r="C8">
        <f>SUM(C2:C7)</f>
        <v>28600000</v>
      </c>
    </row>
    <row r="15" spans="1:4" x14ac:dyDescent="0.25">
      <c r="A15" t="s">
        <v>45</v>
      </c>
      <c r="B15" s="24">
        <f>+Tablero!I22</f>
        <v>6.4077036363636361E-2</v>
      </c>
    </row>
    <row r="16" spans="1:4" x14ac:dyDescent="0.25">
      <c r="A16" t="s">
        <v>46</v>
      </c>
      <c r="B16" s="24">
        <f>+Tablero!I23</f>
        <v>2.7791644055944056E-2</v>
      </c>
    </row>
    <row r="17" spans="1:2" x14ac:dyDescent="0.25">
      <c r="A17" t="s">
        <v>32</v>
      </c>
      <c r="B17" s="24">
        <f>+Tablero!I24</f>
        <v>5.1412730769230773E-3</v>
      </c>
    </row>
    <row r="18" spans="1:2" x14ac:dyDescent="0.25">
      <c r="A18" t="s">
        <v>33</v>
      </c>
      <c r="B18" s="24">
        <f>+Tablero!I25</f>
        <v>4.3852923076923081E-3</v>
      </c>
    </row>
    <row r="19" spans="1:2" x14ac:dyDescent="0.25">
      <c r="A19" t="s">
        <v>34</v>
      </c>
      <c r="B19" s="24">
        <f>+Tablero!I26</f>
        <v>5.762237762237762E-5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efcf9931-6988-4c26-989d-90fd7d9d6177"/>
    <ds:schemaRef ds:uri="2de3127d-b50e-4c29-b846-9213acea4d89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Hoja1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Disanny Annalecia Miranda Perez</cp:lastModifiedBy>
  <cp:revision/>
  <cp:lastPrinted>2026-03-05T00:50:02Z</cp:lastPrinted>
  <dcterms:created xsi:type="dcterms:W3CDTF">2023-02-11T22:01:01Z</dcterms:created>
  <dcterms:modified xsi:type="dcterms:W3CDTF">2026-03-05T02:36:36Z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